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ABB3C5AC-0432-47EC-92FF-D6F39419D68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-чорак 2024" sheetId="12" r:id="rId1"/>
    <sheet name="3-чорак 2024" sheetId="13" r:id="rId2"/>
    <sheet name="4-чорак 2024" sheetId="14" r:id="rId3"/>
    <sheet name="1-чорак 2025" sheetId="15" r:id="rId4"/>
    <sheet name="2-чорак 2025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7" l="1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H110" i="17" l="1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G111" i="17" l="1"/>
  <c r="G116" i="17" s="1"/>
  <c r="H144" i="17"/>
  <c r="G133" i="17"/>
  <c r="I36" i="15"/>
  <c r="G144" i="17" l="1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99" i="14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49" i="17" l="1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11" i="14"/>
  <c r="H116" i="14" s="1"/>
  <c r="H133" i="14" s="1"/>
  <c r="H144" i="14" s="1"/>
  <c r="H146" i="14" s="1"/>
  <c r="H149" i="14" s="1"/>
  <c r="G133" i="15" l="1"/>
  <c r="H144" i="15"/>
  <c r="H85" i="14"/>
  <c r="I64" i="14"/>
  <c r="H64" i="14"/>
  <c r="H146" i="15" l="1"/>
  <c r="G144" i="15"/>
  <c r="H57" i="14"/>
  <c r="I36" i="14"/>
  <c r="H36" i="14"/>
  <c r="I40" i="14"/>
  <c r="H40" i="14"/>
  <c r="I45" i="14"/>
  <c r="H45" i="14"/>
  <c r="I57" i="14"/>
  <c r="H149" i="15" l="1"/>
  <c r="G149" i="15" s="1"/>
  <c r="G146" i="15"/>
  <c r="G149" i="14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  <c r="H85" i="13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<sst xmlns="http://schemas.openxmlformats.org/spreadsheetml/2006/main" count="835" uniqueCount="187">
  <si>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</si>
  <si>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</si>
  <si>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</si>
  <si>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</si>
  <si>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</si>
  <si>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</si>
  <si>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</si>
  <si>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</si>
  <si>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</si>
  <si>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</si>
  <si>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</si>
  <si>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</si>
  <si>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</si>
  <si>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</si>
  <si>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</si>
  <si>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</si>
  <si>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</si>
  <si>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</si>
  <si>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</si>
  <si>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</si>
  <si>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</si>
  <si>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</si>
  <si>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</si>
  <si>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</si>
  <si>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</si>
  <si>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</si>
  <si>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</si>
  <si>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</si>
  <si>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</si>
  <si>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</si>
  <si>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</si>
  <si>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</si>
  <si>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</si>
  <si>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</si>
  <si>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</si>
  <si>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</si>
  <si>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</si>
  <si>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</si>
  <si>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</si>
  <si>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</si>
  <si>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</si>
  <si>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</si>
  <si>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</si>
  <si>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</si>
  <si>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</si>
  <si>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</si>
  <si>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</si>
  <si>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</si>
  <si>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</si>
  <si>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</si>
  <si>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</si>
  <si>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</si>
  <si>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</si>
  <si>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</si>
  <si>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</si>
  <si>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</si>
  <si>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</si>
  <si>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</si>
  <si>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</si>
  <si>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</si>
  <si>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</si>
  <si>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</si>
  <si>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</si>
  <si>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</si>
  <si>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</si>
  <si>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</si>
  <si>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</si>
  <si>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</si>
  <si>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</si>
  <si>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</si>
  <si>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</si>
  <si>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</si>
  <si>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</si>
  <si>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</si>
  <si>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</si>
  <si>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</si>
  <si>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</si>
  <si>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</si>
  <si>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</si>
  <si>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</si>
  <si>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</si>
  <si>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</si>
  <si>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</si>
  <si>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</si>
  <si>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</si>
  <si>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</si>
  <si>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</si>
  <si>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</si>
  <si>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</si>
  <si>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</si>
  <si>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</si>
  <si>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</si>
  <si>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</si>
  <si>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</si>
  <si>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</si>
  <si>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</si>
  <si>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</si>
  <si>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</si>
  <si>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</si>
  <si>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</si>
  <si>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</si>
  <si>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</si>
  <si>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</si>
  <si>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</si>
  <si>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</si>
  <si>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</si>
  <si>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</si>
  <si>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</si>
  <si>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</si>
  <si>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</si>
  <si>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</si>
  <si>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</si>
  <si>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</si>
  <si>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</si>
  <si>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</si>
  <si>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</si>
  <si>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</si>
  <si>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</si>
  <si>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</si>
  <si>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</si>
  <si>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</si>
  <si>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</si>
  <si>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</si>
  <si>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</si>
  <si>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</si>
  <si>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</si>
  <si>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</si>
  <si>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</si>
  <si>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</si>
  <si>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</si>
  <si>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</si>
  <si>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</si>
  <si>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</si>
  <si>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</si>
  <si>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</si>
  <si>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</si>
  <si>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</si>
  <si>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</si>
  <si>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</si>
  <si>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</si>
  <si>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</si>
  <si>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</si>
  <si>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</si>
  <si>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</si>
  <si>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</si>
  <si>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</si>
  <si>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</si>
  <si>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</si>
  <si>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</si>
  <si>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</si>
  <si>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</si>
  <si>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</si>
  <si>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</si>
  <si>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</si>
  <si>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</si>
  <si>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</si>
  <si>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</si>
  <si>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</si>
  <si>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</si>
  <si>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</si>
  <si>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</si>
  <si>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</si>
  <si>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</si>
  <si>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</si>
  <si>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</si>
  <si>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</si>
  <si>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</si>
  <si>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</si>
  <si>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</si>
  <si>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</si>
  <si>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</si>
  <si>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</si>
  <si>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</si>
  <si>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</si>
  <si>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</si>
  <si>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</si>
  <si>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</si>
  <si>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</si>
  <si>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</si>
  <si>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</si>
  <si>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</si>
  <si>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</si>
  <si>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</si>
  <si>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</si>
  <si>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“ЎЗСАНОАТҚУРИЛИШБАНК” АТБНИНГ 2025 ЙИЛ 2 ЧОРАК ЯКУНЛАРИ БЎЙИЧА ҲИСОБОТИ</t>
  </si>
  <si>
    <t>БАНКЛАР УЧУН БУХГАЛТЕРИЯ БАЛАНСИ (30.06.2025)</t>
  </si>
  <si>
    <t>БАНКЛАР УЧУН МОЛИЯВИЙ НАТИЖАЛАР ТЎҒРИСИДАГИ ҲИСОБОТ (30.06.2025)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</si>
</sst>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7"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158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159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37"/>
      <c r="C37" s="37"/>
      <c r="D37" s="31" t="s">
        <v>135</v>
      </c>
      <c r="E37" s="31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137</v>
      </c>
      <c r="E43" s="31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32">
        <v>6</v>
      </c>
      <c r="C86" s="32"/>
      <c r="D86" s="33" t="s">
        <v>160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81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32"/>
      <c r="C102" s="32"/>
      <c r="D102" s="31" t="s">
        <v>88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89</v>
      </c>
      <c r="E103" s="31"/>
      <c r="F103" s="31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32"/>
      <c r="C104" s="32"/>
      <c r="D104" s="31" t="s">
        <v>90</v>
      </c>
      <c r="E104" s="31"/>
      <c r="F104" s="31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2"/>
      <c r="C105" s="32"/>
      <c r="D105" s="31" t="s">
        <v>91</v>
      </c>
      <c r="E105" s="31"/>
      <c r="F105" s="31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32"/>
      <c r="C106" s="32"/>
      <c r="D106" s="29" t="s">
        <v>92</v>
      </c>
      <c r="E106" s="29"/>
      <c r="F106" s="29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32"/>
      <c r="C107" s="32"/>
      <c r="D107" s="31" t="s">
        <v>93</v>
      </c>
      <c r="E107" s="31"/>
      <c r="F107" s="31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32"/>
      <c r="C108" s="32"/>
      <c r="D108" s="31" t="s">
        <v>94</v>
      </c>
      <c r="E108" s="31"/>
      <c r="F108" s="31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32"/>
      <c r="C109" s="32"/>
      <c r="D109" s="31" t="s">
        <v>95</v>
      </c>
      <c r="E109" s="31"/>
      <c r="F109" s="31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32"/>
      <c r="C110" s="32"/>
      <c r="D110" s="29" t="s">
        <v>128</v>
      </c>
      <c r="E110" s="29"/>
      <c r="F110" s="29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32"/>
      <c r="C111" s="32"/>
      <c r="D111" s="29" t="s">
        <v>96</v>
      </c>
      <c r="E111" s="29"/>
      <c r="F111" s="29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32"/>
      <c r="C112" s="32"/>
      <c r="D112" s="29" t="s">
        <v>144</v>
      </c>
      <c r="E112" s="29"/>
      <c r="F112" s="29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32"/>
      <c r="C113" s="32"/>
      <c r="D113" s="35" t="s">
        <v>145</v>
      </c>
      <c r="E113" s="35"/>
      <c r="F113" s="35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32"/>
      <c r="C114" s="32"/>
      <c r="D114" s="35" t="s">
        <v>146</v>
      </c>
      <c r="E114" s="35"/>
      <c r="F114" s="3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2"/>
      <c r="C115" s="32"/>
      <c r="D115" s="36" t="s">
        <v>147</v>
      </c>
      <c r="E115" s="36"/>
      <c r="F115" s="36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2"/>
      <c r="C116" s="32"/>
      <c r="D116" s="35" t="s">
        <v>148</v>
      </c>
      <c r="E116" s="35"/>
      <c r="F116" s="35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32"/>
      <c r="C125" s="32"/>
      <c r="D125" s="31" t="s">
        <v>157</v>
      </c>
      <c r="E125" s="31"/>
      <c r="F125" s="31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32"/>
      <c r="C132" s="32"/>
      <c r="D132" s="31" t="s">
        <v>108</v>
      </c>
      <c r="E132" s="31"/>
      <c r="F132" s="31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opLeftCell="A25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161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162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37"/>
      <c r="C37" s="37"/>
      <c r="D37" s="31" t="s">
        <v>135</v>
      </c>
      <c r="E37" s="31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137</v>
      </c>
      <c r="E43" s="31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32">
        <v>6</v>
      </c>
      <c r="C86" s="32"/>
      <c r="D86" s="33" t="s">
        <v>163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81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32"/>
      <c r="C102" s="32"/>
      <c r="D102" s="31" t="s">
        <v>88</v>
      </c>
      <c r="E102" s="31"/>
      <c r="F102" s="31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2"/>
      <c r="C103" s="32"/>
      <c r="D103" s="31" t="s">
        <v>89</v>
      </c>
      <c r="E103" s="31"/>
      <c r="F103" s="31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32"/>
      <c r="C104" s="32"/>
      <c r="D104" s="31" t="s">
        <v>90</v>
      </c>
      <c r="E104" s="31"/>
      <c r="F104" s="31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2"/>
      <c r="C105" s="32"/>
      <c r="D105" s="31" t="s">
        <v>91</v>
      </c>
      <c r="E105" s="31"/>
      <c r="F105" s="31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32"/>
      <c r="C106" s="32"/>
      <c r="D106" s="29" t="s">
        <v>92</v>
      </c>
      <c r="E106" s="29"/>
      <c r="F106" s="29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32"/>
      <c r="C107" s="32"/>
      <c r="D107" s="31" t="s">
        <v>93</v>
      </c>
      <c r="E107" s="31"/>
      <c r="F107" s="31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32"/>
      <c r="C108" s="32"/>
      <c r="D108" s="31" t="s">
        <v>94</v>
      </c>
      <c r="E108" s="31"/>
      <c r="F108" s="31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32"/>
      <c r="C109" s="32"/>
      <c r="D109" s="31" t="s">
        <v>95</v>
      </c>
      <c r="E109" s="31"/>
      <c r="F109" s="31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32"/>
      <c r="C110" s="32"/>
      <c r="D110" s="29" t="s">
        <v>128</v>
      </c>
      <c r="E110" s="29"/>
      <c r="F110" s="29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32"/>
      <c r="C111" s="32"/>
      <c r="D111" s="29" t="s">
        <v>96</v>
      </c>
      <c r="E111" s="29"/>
      <c r="F111" s="29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32"/>
      <c r="C112" s="32"/>
      <c r="D112" s="29" t="s">
        <v>144</v>
      </c>
      <c r="E112" s="29"/>
      <c r="F112" s="29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32"/>
      <c r="C113" s="32"/>
      <c r="D113" s="35" t="s">
        <v>145</v>
      </c>
      <c r="E113" s="35"/>
      <c r="F113" s="35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32"/>
      <c r="C114" s="32"/>
      <c r="D114" s="35" t="s">
        <v>146</v>
      </c>
      <c r="E114" s="35"/>
      <c r="F114" s="35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2"/>
      <c r="C115" s="32"/>
      <c r="D115" s="36" t="s">
        <v>147</v>
      </c>
      <c r="E115" s="36"/>
      <c r="F115" s="36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2"/>
      <c r="C116" s="32"/>
      <c r="D116" s="35" t="s">
        <v>148</v>
      </c>
      <c r="E116" s="35"/>
      <c r="F116" s="35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32"/>
      <c r="C125" s="32"/>
      <c r="D125" s="31" t="s">
        <v>157</v>
      </c>
      <c r="E125" s="31"/>
      <c r="F125" s="31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32"/>
      <c r="C132" s="32"/>
      <c r="D132" s="31" t="s">
        <v>108</v>
      </c>
      <c r="E132" s="31"/>
      <c r="F132" s="31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zoomScale="130" zoomScaleNormal="130" workbookViewId="0">
      <selection activeCell="H99" sqref="H9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164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165</v>
      </c>
      <c r="E25" s="33"/>
      <c r="F25" s="33"/>
      <c r="G25" s="33"/>
      <c r="H25" s="15"/>
      <c r="I25" s="15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  <c r="H26" s="15"/>
      <c r="I26" s="15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37"/>
      <c r="C37" s="37"/>
      <c r="D37" s="31" t="s">
        <v>135</v>
      </c>
      <c r="E37" s="31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37"/>
      <c r="C41" s="37"/>
      <c r="D41" s="31" t="s">
        <v>38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32">
        <v>6</v>
      </c>
      <c r="C86" s="32"/>
      <c r="D86" s="33" t="s">
        <v>167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180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181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1518081018</v>
      </c>
      <c r="H28" s="21">
        <v>498306174</v>
      </c>
      <c r="I28" s="21">
        <v>1019774844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1710793742</v>
      </c>
      <c r="H29" s="21">
        <v>1710793742</v>
      </c>
      <c r="I29" s="21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6848874830</v>
      </c>
      <c r="H30" s="21">
        <v>673433744</v>
      </c>
      <c r="I30" s="21">
        <v>6175441086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6066107757</v>
      </c>
      <c r="G32" s="22"/>
      <c r="H32" s="21">
        <v>5006955000</v>
      </c>
      <c r="I32" s="21">
        <v>1059152757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-82835044</v>
      </c>
      <c r="G35" s="22"/>
      <c r="H35" s="21">
        <v>-109020060</v>
      </c>
      <c r="I35" s="21">
        <v>26185016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5983272713</v>
      </c>
      <c r="H36" s="21">
        <v>4897934940</v>
      </c>
      <c r="I36" s="21">
        <f>I32+I33+I35</f>
        <v>1085337773</v>
      </c>
    </row>
    <row r="37" spans="2:9" x14ac:dyDescent="0.25">
      <c r="B37" s="37"/>
      <c r="C37" s="37"/>
      <c r="D37" s="31" t="s">
        <v>135</v>
      </c>
      <c r="E37" s="31"/>
      <c r="F37" s="20">
        <f>H37+I37</f>
        <v>1251605891</v>
      </c>
      <c r="G37" s="22"/>
      <c r="H37" s="21">
        <v>1248293968</v>
      </c>
      <c r="I37" s="21">
        <v>3311923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1248385137</v>
      </c>
      <c r="H40" s="21">
        <f>H37-H38-H39</f>
        <v>1245073214</v>
      </c>
      <c r="I40" s="21">
        <f>I37-I38-I39</f>
        <v>3311923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200002585</v>
      </c>
      <c r="H41" s="21">
        <v>200002585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68860008309</v>
      </c>
      <c r="G43" s="22"/>
      <c r="H43" s="21">
        <v>26462888222</v>
      </c>
      <c r="I43" s="21">
        <v>42397120087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2015660830</v>
      </c>
      <c r="G44" s="22"/>
      <c r="H44" s="21">
        <v>915378685</v>
      </c>
      <c r="I44" s="21">
        <v>1100282145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66844347479</v>
      </c>
      <c r="H45" s="21">
        <f>H43-H44</f>
        <v>25547509537</v>
      </c>
      <c r="I45" s="21">
        <f>I43-I44</f>
        <v>41296837942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119156141</v>
      </c>
      <c r="H49" s="21">
        <v>284286</v>
      </c>
      <c r="I49" s="21">
        <v>118871855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3705408060</v>
      </c>
      <c r="H50" s="21">
        <v>3705408060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4427746130</v>
      </c>
      <c r="H51" s="21">
        <v>1832855828</v>
      </c>
      <c r="I51" s="21">
        <v>2594890302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802254016</v>
      </c>
      <c r="G54" s="22"/>
      <c r="H54" s="21">
        <v>802254016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6085570</v>
      </c>
      <c r="G55" s="22"/>
      <c r="H55" s="21">
        <v>6085570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207387026</v>
      </c>
      <c r="G56" s="22"/>
      <c r="H56" s="21">
        <v>207387026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600952560</v>
      </c>
      <c r="H57" s="21">
        <f>H54+H55-H56</f>
        <v>600952560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884691335</v>
      </c>
      <c r="H58" s="21">
        <v>796747033</v>
      </c>
      <c r="I58" s="21">
        <v>87944302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93437940398</v>
      </c>
      <c r="H59" s="24">
        <v>41055530371</v>
      </c>
      <c r="I59" s="24">
        <v>52382410027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7393688411</v>
      </c>
      <c r="H62" s="21">
        <v>4435723287</v>
      </c>
      <c r="I62" s="21">
        <v>2957965124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4002008904</v>
      </c>
      <c r="H63" s="21">
        <v>3657879565</v>
      </c>
      <c r="I63" s="21">
        <v>344129339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12324498421</v>
      </c>
      <c r="H64" s="21">
        <f>14430901166-H63</f>
        <v>10773021601</v>
      </c>
      <c r="I64" s="21">
        <f>1895606159-I63</f>
        <v>1551476820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768032</v>
      </c>
      <c r="H65" s="21">
        <v>768032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5465155415</v>
      </c>
      <c r="H66" s="21">
        <v>2167464533</v>
      </c>
      <c r="I66" s="21">
        <v>3297690882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40619942554</v>
      </c>
      <c r="H68" s="21">
        <v>3881181304</v>
      </c>
      <c r="I68" s="21">
        <v>36738761250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2441242147</v>
      </c>
      <c r="H69" s="21">
        <v>1447169608</v>
      </c>
      <c r="I69" s="21">
        <v>994072539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1045358531</v>
      </c>
      <c r="H70" s="21">
        <v>367904442</v>
      </c>
      <c r="I70" s="21">
        <v>677454089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1034691554</v>
      </c>
      <c r="H71" s="21">
        <v>613437569</v>
      </c>
      <c r="I71" s="21">
        <v>421253985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83037243962</v>
      </c>
      <c r="H72" s="24">
        <v>29650517059</v>
      </c>
      <c r="I72" s="24">
        <v>53386726903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13007798</v>
      </c>
      <c r="H82" s="21">
        <v>13007798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3979446737</v>
      </c>
      <c r="H83" s="21">
        <v>3979446737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10400696436</v>
      </c>
      <c r="H84" s="24">
        <v>10400696436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93437940398</v>
      </c>
      <c r="H85" s="24">
        <f>H72+H84</f>
        <v>40051213495</v>
      </c>
      <c r="I85" s="24">
        <f>I72+I84</f>
        <v>53386726903</v>
      </c>
    </row>
    <row r="86" spans="2:9" ht="15.75" customHeight="1" x14ac:dyDescent="0.25">
      <c r="B86" s="32">
        <v>6</v>
      </c>
      <c r="C86" s="32"/>
      <c r="D86" s="33" t="s">
        <v>183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1737671</v>
      </c>
      <c r="H89" s="21">
        <v>1737671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120210364</v>
      </c>
      <c r="H90" s="21">
        <v>10126196</v>
      </c>
      <c r="I90" s="21">
        <v>110084168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594740</v>
      </c>
      <c r="H92" s="21">
        <v>594740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201855030</v>
      </c>
      <c r="H93" s="21">
        <v>184420035</v>
      </c>
      <c r="I93" s="21">
        <v>17434995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2191795498</v>
      </c>
      <c r="H96" s="21">
        <v>1307097812</v>
      </c>
      <c r="I96" s="21">
        <v>884697686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3724683</v>
      </c>
      <c r="H97" s="21">
        <v>3724683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6804577</v>
      </c>
      <c r="H98" s="21">
        <v>6804577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2526722563</v>
      </c>
      <c r="H99" s="24">
        <f>SUM(H89:H98)</f>
        <v>1514505714</v>
      </c>
      <c r="I99" s="24">
        <f>SUM(I89:I98)</f>
        <v>1012216849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23806675</v>
      </c>
      <c r="H101" s="21">
        <v>19871195</v>
      </c>
      <c r="I101" s="21">
        <v>3935480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605187977</v>
      </c>
      <c r="H102" s="21">
        <v>577687098</v>
      </c>
      <c r="I102" s="21">
        <v>27500879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120387426</v>
      </c>
      <c r="H104" s="21">
        <v>78435834</v>
      </c>
      <c r="I104" s="21">
        <v>41951592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749382078</v>
      </c>
      <c r="H105" s="24">
        <f>SUM(H101:H104)</f>
        <v>675994127</v>
      </c>
      <c r="I105" s="24">
        <f>SUM(I101:I104)</f>
        <v>73387951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617191355</v>
      </c>
      <c r="H106" s="21">
        <v>116222830</v>
      </c>
      <c r="I106" s="21">
        <v>500968525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32966794</v>
      </c>
      <c r="H107" s="21">
        <v>32966794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306485440</v>
      </c>
      <c r="H108" s="21">
        <v>137140458</v>
      </c>
      <c r="I108" s="21">
        <v>169344982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956643589</v>
      </c>
      <c r="H109" s="24">
        <f>SUM(H106:H108)</f>
        <v>286330082</v>
      </c>
      <c r="I109" s="24">
        <f>SUM(I106:I108)</f>
        <v>670313507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1706025667</v>
      </c>
      <c r="H110" s="24">
        <f>H105+H109</f>
        <v>962324209</v>
      </c>
      <c r="I110" s="24">
        <f>I105+I109</f>
        <v>743701458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820696896</v>
      </c>
      <c r="H111" s="24">
        <f>H99-H110</f>
        <v>552181505</v>
      </c>
      <c r="I111" s="24">
        <f>I99-I110</f>
        <v>268515391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1201881712</v>
      </c>
      <c r="H112" s="21">
        <v>300162316</v>
      </c>
      <c r="I112" s="21">
        <v>901719396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8741463</v>
      </c>
      <c r="H113" s="21">
        <v>0</v>
      </c>
      <c r="I113" s="21">
        <v>8741463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389815507</v>
      </c>
      <c r="H115" s="21">
        <v>258469474</v>
      </c>
      <c r="I115" s="21">
        <v>131346033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-779741786</v>
      </c>
      <c r="H116" s="24">
        <f>H111-H112-H113-H114-H115</f>
        <v>-6450285</v>
      </c>
      <c r="I116" s="24">
        <f>I111-I112-I113-I114-I115</f>
        <v>-773291501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156344857</v>
      </c>
      <c r="H118" s="21">
        <v>116331486</v>
      </c>
      <c r="I118" s="21">
        <v>40013371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630997392</v>
      </c>
      <c r="H119" s="21">
        <v>297104169</v>
      </c>
      <c r="I119" s="21">
        <v>333893223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1672645</v>
      </c>
      <c r="H121" s="21">
        <v>1672645</v>
      </c>
      <c r="I121" s="21">
        <v>0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1200277325</v>
      </c>
      <c r="H122" s="21">
        <v>95260236</v>
      </c>
      <c r="I122" s="21">
        <v>1105017089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314330</v>
      </c>
      <c r="H123" s="21">
        <v>304044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87767499</v>
      </c>
      <c r="H124" s="21">
        <v>52078854</v>
      </c>
      <c r="I124" s="21">
        <v>35688645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2077377630</v>
      </c>
      <c r="H125" s="24">
        <f>SUM(H118:H124)</f>
        <v>562755016</v>
      </c>
      <c r="I125" s="24">
        <f>SUM(I118:I124)</f>
        <v>1514622614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97578347</v>
      </c>
      <c r="H127" s="21">
        <v>59434035</v>
      </c>
      <c r="I127" s="21">
        <v>38144312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292236265</v>
      </c>
      <c r="H128" s="21">
        <v>13501</v>
      </c>
      <c r="I128" s="21">
        <v>292222764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1612989</v>
      </c>
      <c r="H129" s="21">
        <v>97075</v>
      </c>
      <c r="I129" s="21">
        <v>1515914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1441697</v>
      </c>
      <c r="H131" s="21">
        <v>1426752</v>
      </c>
      <c r="I131" s="21">
        <v>14945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392869298</v>
      </c>
      <c r="H132" s="24">
        <f>SUM(H127:H131)</f>
        <v>60971363</v>
      </c>
      <c r="I132" s="24">
        <f>SUM(I127:I131)</f>
        <v>331897935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904766546</v>
      </c>
      <c r="H133" s="24">
        <f>H116+H125-H132</f>
        <v>495333368</v>
      </c>
      <c r="I133" s="24">
        <f>I116+I125-I132</f>
        <v>409433178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253119669</v>
      </c>
      <c r="H135" s="21">
        <v>253119669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30523600</v>
      </c>
      <c r="H136" s="21">
        <v>30523600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3846053</v>
      </c>
      <c r="H137" s="21">
        <v>3846053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12718845</v>
      </c>
      <c r="H138" s="21">
        <v>12718845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24386302</v>
      </c>
      <c r="H139" s="21">
        <v>24386302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34522653</v>
      </c>
      <c r="H140" s="21">
        <v>34522653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56072704</v>
      </c>
      <c r="H141" s="21">
        <v>56072704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415189826</v>
      </c>
      <c r="H142" s="24">
        <f>SUM(H135:H141)</f>
        <v>415189826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489576720</v>
      </c>
      <c r="H144" s="24">
        <f>H133-H142</f>
        <v>80143542</v>
      </c>
      <c r="I144" s="24">
        <f>I133-I142</f>
        <v>409433178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85593631</v>
      </c>
      <c r="H145" s="21">
        <v>85593631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403983089</v>
      </c>
      <c r="H146" s="24">
        <f>H144-H145</f>
        <v>-5450089</v>
      </c>
      <c r="I146" s="24">
        <f>I144-I145</f>
        <v>409433178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403983089</v>
      </c>
      <c r="H149" s="24">
        <f>H146+H147+H148</f>
        <v>-5450089</v>
      </c>
      <c r="I149" s="24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tabSelected="1" zoomScale="130" zoomScaleNormal="130" workbookViewId="0">
      <selection activeCell="H149" sqref="H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0" t="s">
        <v>184</v>
      </c>
      <c r="B1" s="70"/>
      <c r="C1" s="70"/>
      <c r="D1" s="70"/>
      <c r="E1" s="70"/>
      <c r="F1" s="70"/>
      <c r="G1" s="70"/>
    </row>
    <row r="2" spans="1:7" ht="15.75" customHeight="1" thickBot="1" x14ac:dyDescent="0.3">
      <c r="A2" s="70"/>
      <c r="B2" s="70"/>
      <c r="C2" s="70"/>
      <c r="D2" s="70"/>
      <c r="E2" s="70"/>
      <c r="F2" s="70"/>
      <c r="G2" s="70"/>
    </row>
    <row r="3" spans="1:7" ht="15.75" thickBot="1" x14ac:dyDescent="0.3">
      <c r="B3" s="49">
        <v>1</v>
      </c>
      <c r="C3" s="50"/>
      <c r="D3" s="55" t="s">
        <v>0</v>
      </c>
      <c r="E3" s="56"/>
      <c r="F3" s="56"/>
      <c r="G3" s="57"/>
    </row>
    <row r="4" spans="1:7" ht="15.75" customHeight="1" thickBot="1" x14ac:dyDescent="0.3">
      <c r="B4" s="51"/>
      <c r="C4" s="52"/>
      <c r="D4" s="1" t="s">
        <v>130</v>
      </c>
      <c r="E4" s="40" t="s">
        <v>1</v>
      </c>
      <c r="F4" s="41"/>
      <c r="G4" s="42"/>
    </row>
    <row r="5" spans="1:7" ht="15.75" thickBot="1" x14ac:dyDescent="0.3">
      <c r="B5" s="51"/>
      <c r="C5" s="52"/>
      <c r="D5" s="1" t="s">
        <v>2</v>
      </c>
      <c r="E5" s="40" t="s">
        <v>3</v>
      </c>
      <c r="F5" s="41"/>
      <c r="G5" s="42"/>
    </row>
    <row r="6" spans="1:7" ht="15.75" thickBot="1" x14ac:dyDescent="0.3">
      <c r="B6" s="53"/>
      <c r="C6" s="54"/>
      <c r="D6" s="1" t="s">
        <v>4</v>
      </c>
      <c r="E6" s="40" t="s">
        <v>5</v>
      </c>
      <c r="F6" s="41"/>
      <c r="G6" s="42"/>
    </row>
    <row r="7" spans="1:7" ht="15.75" thickBot="1" x14ac:dyDescent="0.3">
      <c r="B7" s="49">
        <v>2</v>
      </c>
      <c r="C7" s="50"/>
      <c r="D7" s="55" t="s">
        <v>6</v>
      </c>
      <c r="E7" s="56"/>
      <c r="F7" s="56"/>
      <c r="G7" s="57"/>
    </row>
    <row r="8" spans="1:7" ht="15" customHeight="1" thickBot="1" x14ac:dyDescent="0.3">
      <c r="B8" s="51"/>
      <c r="C8" s="52"/>
      <c r="D8" s="2" t="s">
        <v>7</v>
      </c>
      <c r="E8" s="46" t="s">
        <v>8</v>
      </c>
      <c r="F8" s="47"/>
      <c r="G8" s="48"/>
    </row>
    <row r="9" spans="1:7" ht="15" customHeight="1" thickBot="1" x14ac:dyDescent="0.3">
      <c r="B9" s="51"/>
      <c r="C9" s="52"/>
      <c r="D9" s="2" t="s">
        <v>9</v>
      </c>
      <c r="E9" s="46" t="s">
        <v>10</v>
      </c>
      <c r="F9" s="47"/>
      <c r="G9" s="48"/>
    </row>
    <row r="10" spans="1:7" ht="15.75" thickBot="1" x14ac:dyDescent="0.3">
      <c r="B10" s="51"/>
      <c r="C10" s="52"/>
      <c r="D10" s="3" t="s">
        <v>11</v>
      </c>
      <c r="E10" s="40" t="s">
        <v>12</v>
      </c>
      <c r="F10" s="41"/>
      <c r="G10" s="42"/>
    </row>
    <row r="11" spans="1:7" ht="15.75" thickBot="1" x14ac:dyDescent="0.3">
      <c r="B11" s="53"/>
      <c r="C11" s="54"/>
      <c r="D11" s="1" t="s">
        <v>13</v>
      </c>
      <c r="E11" s="69" t="s">
        <v>127</v>
      </c>
      <c r="F11" s="41"/>
      <c r="G11" s="42"/>
    </row>
    <row r="12" spans="1:7" ht="15.75" thickBot="1" x14ac:dyDescent="0.3">
      <c r="B12" s="49">
        <v>3</v>
      </c>
      <c r="C12" s="50"/>
      <c r="D12" s="55" t="s">
        <v>14</v>
      </c>
      <c r="E12" s="56"/>
      <c r="F12" s="56"/>
      <c r="G12" s="57"/>
    </row>
    <row r="13" spans="1:7" ht="31.5" customHeight="1" thickBot="1" x14ac:dyDescent="0.3">
      <c r="B13" s="51"/>
      <c r="C13" s="52"/>
      <c r="D13" s="1" t="s">
        <v>15</v>
      </c>
      <c r="E13" s="40" t="s">
        <v>3</v>
      </c>
      <c r="F13" s="41"/>
      <c r="G13" s="42"/>
    </row>
    <row r="14" spans="1:7" ht="15.75" thickBot="1" x14ac:dyDescent="0.3">
      <c r="B14" s="51"/>
      <c r="C14" s="52"/>
      <c r="D14" s="1" t="s">
        <v>16</v>
      </c>
      <c r="E14" s="58">
        <v>1.6103000200000399E+19</v>
      </c>
      <c r="F14" s="59"/>
      <c r="G14" s="60"/>
    </row>
    <row r="15" spans="1:7" ht="15.75" thickBot="1" x14ac:dyDescent="0.3">
      <c r="B15" s="53"/>
      <c r="C15" s="54"/>
      <c r="D15" s="1" t="s">
        <v>17</v>
      </c>
      <c r="E15" s="61" t="s">
        <v>126</v>
      </c>
      <c r="F15" s="62"/>
      <c r="G15" s="63"/>
    </row>
    <row r="16" spans="1:7" ht="15.75" customHeight="1" thickBot="1" x14ac:dyDescent="0.3">
      <c r="B16" s="49">
        <v>4</v>
      </c>
      <c r="C16" s="50"/>
      <c r="D16" s="55" t="s">
        <v>18</v>
      </c>
      <c r="E16" s="56"/>
      <c r="F16" s="56"/>
      <c r="G16" s="57"/>
    </row>
    <row r="17" spans="2:9" ht="15" customHeight="1" x14ac:dyDescent="0.25">
      <c r="B17" s="51"/>
      <c r="C17" s="52"/>
      <c r="D17" s="64" t="s">
        <v>19</v>
      </c>
      <c r="E17" s="46" t="s">
        <v>20</v>
      </c>
      <c r="F17" s="47"/>
      <c r="G17" s="48"/>
    </row>
    <row r="18" spans="2:9" ht="15.75" thickBot="1" x14ac:dyDescent="0.3">
      <c r="B18" s="51"/>
      <c r="C18" s="52"/>
      <c r="D18" s="65"/>
      <c r="E18" s="66" t="s">
        <v>21</v>
      </c>
      <c r="F18" s="67"/>
      <c r="G18" s="68"/>
    </row>
    <row r="19" spans="2:9" ht="26.25" thickBot="1" x14ac:dyDescent="0.3">
      <c r="B19" s="51"/>
      <c r="C19" s="52"/>
      <c r="D19" s="1" t="s">
        <v>22</v>
      </c>
      <c r="E19" s="40" t="s">
        <v>23</v>
      </c>
      <c r="F19" s="41"/>
      <c r="G19" s="42"/>
    </row>
    <row r="20" spans="2:9" ht="15.75" customHeight="1" thickBot="1" x14ac:dyDescent="0.3">
      <c r="B20" s="51"/>
      <c r="C20" s="52"/>
      <c r="D20" s="43" t="s">
        <v>24</v>
      </c>
      <c r="E20" s="44"/>
      <c r="F20" s="44"/>
      <c r="G20" s="45"/>
    </row>
    <row r="21" spans="2:9" ht="15.75" thickBot="1" x14ac:dyDescent="0.3">
      <c r="B21" s="51"/>
      <c r="C21" s="52"/>
      <c r="D21" s="4" t="s">
        <v>25</v>
      </c>
      <c r="E21" s="40">
        <v>144</v>
      </c>
      <c r="F21" s="41"/>
      <c r="G21" s="42"/>
    </row>
    <row r="22" spans="2:9" ht="15.75" thickBot="1" x14ac:dyDescent="0.3">
      <c r="B22" s="51"/>
      <c r="C22" s="52"/>
      <c r="D22" s="4" t="s">
        <v>26</v>
      </c>
      <c r="E22" s="40">
        <v>1150</v>
      </c>
      <c r="F22" s="41"/>
      <c r="G22" s="42"/>
    </row>
    <row r="23" spans="2:9" ht="15.75" thickBot="1" x14ac:dyDescent="0.3">
      <c r="B23" s="51"/>
      <c r="C23" s="52"/>
      <c r="D23" s="4" t="s">
        <v>27</v>
      </c>
      <c r="E23" s="40">
        <v>96120</v>
      </c>
      <c r="F23" s="41"/>
      <c r="G23" s="42"/>
    </row>
    <row r="24" spans="2:9" x14ac:dyDescent="0.25">
      <c r="B24" s="51"/>
      <c r="C24" s="52"/>
      <c r="D24" s="13" t="s">
        <v>28</v>
      </c>
      <c r="E24" s="46">
        <v>1726266</v>
      </c>
      <c r="F24" s="47"/>
      <c r="G24" s="48"/>
    </row>
    <row r="25" spans="2:9" ht="15.75" customHeight="1" x14ac:dyDescent="0.25">
      <c r="B25" s="37">
        <v>5</v>
      </c>
      <c r="C25" s="37"/>
      <c r="D25" s="33" t="s">
        <v>185</v>
      </c>
      <c r="E25" s="33"/>
      <c r="F25" s="33"/>
      <c r="G25" s="33"/>
    </row>
    <row r="26" spans="2:9" ht="15.75" customHeight="1" x14ac:dyDescent="0.25">
      <c r="B26" s="37"/>
      <c r="C26" s="37"/>
      <c r="D26" s="34" t="s">
        <v>29</v>
      </c>
      <c r="E26" s="34"/>
      <c r="F26" s="38" t="s">
        <v>30</v>
      </c>
      <c r="G26" s="38"/>
    </row>
    <row r="27" spans="2:9" ht="33" customHeight="1" x14ac:dyDescent="0.25">
      <c r="B27" s="37"/>
      <c r="C27" s="37"/>
      <c r="D27" s="37" t="s">
        <v>31</v>
      </c>
      <c r="E27" s="37"/>
      <c r="F27" s="39" t="s">
        <v>150</v>
      </c>
      <c r="G27" s="39"/>
      <c r="H27" s="17" t="s">
        <v>151</v>
      </c>
      <c r="I27" s="18" t="s">
        <v>152</v>
      </c>
    </row>
    <row r="28" spans="2:9" ht="15.75" customHeight="1" x14ac:dyDescent="0.25">
      <c r="B28" s="37"/>
      <c r="C28" s="37"/>
      <c r="D28" s="31" t="s">
        <v>32</v>
      </c>
      <c r="E28" s="31"/>
      <c r="F28" s="19"/>
      <c r="G28" s="20">
        <f>H28+I28</f>
        <v>1658801288</v>
      </c>
      <c r="H28" s="21">
        <v>528146771</v>
      </c>
      <c r="I28" s="21">
        <v>1130654517</v>
      </c>
    </row>
    <row r="29" spans="2:9" x14ac:dyDescent="0.25">
      <c r="B29" s="37"/>
      <c r="C29" s="37"/>
      <c r="D29" s="31" t="s">
        <v>33</v>
      </c>
      <c r="E29" s="31"/>
      <c r="F29" s="19"/>
      <c r="G29" s="20">
        <f>H29+I29</f>
        <v>2616453470</v>
      </c>
      <c r="H29" s="21">
        <v>2616453470</v>
      </c>
      <c r="I29" s="21">
        <v>0</v>
      </c>
    </row>
    <row r="30" spans="2:9" ht="15.75" customHeight="1" x14ac:dyDescent="0.25">
      <c r="B30" s="37"/>
      <c r="C30" s="37"/>
      <c r="D30" s="31" t="s">
        <v>34</v>
      </c>
      <c r="E30" s="31"/>
      <c r="F30" s="19"/>
      <c r="G30" s="20">
        <f>H30+I30</f>
        <v>7633001661</v>
      </c>
      <c r="H30" s="21">
        <v>799006688</v>
      </c>
      <c r="I30" s="21">
        <v>6833994973</v>
      </c>
    </row>
    <row r="31" spans="2:9" x14ac:dyDescent="0.25">
      <c r="B31" s="37"/>
      <c r="C31" s="37"/>
      <c r="D31" s="31" t="s">
        <v>35</v>
      </c>
      <c r="E31" s="31"/>
      <c r="F31" s="19"/>
      <c r="G31" s="22"/>
      <c r="H31" s="21"/>
      <c r="I31" s="21"/>
    </row>
    <row r="32" spans="2:9" x14ac:dyDescent="0.25">
      <c r="B32" s="37"/>
      <c r="C32" s="37"/>
      <c r="D32" s="31" t="s">
        <v>131</v>
      </c>
      <c r="E32" s="31"/>
      <c r="F32" s="20">
        <f>H32+I32</f>
        <v>7420751597</v>
      </c>
      <c r="G32" s="22"/>
      <c r="H32" s="21">
        <v>5876682000</v>
      </c>
      <c r="I32" s="21">
        <v>1544069597</v>
      </c>
    </row>
    <row r="33" spans="2:9" ht="15.75" customHeight="1" x14ac:dyDescent="0.25">
      <c r="B33" s="37"/>
      <c r="C33" s="37"/>
      <c r="D33" s="31" t="s">
        <v>36</v>
      </c>
      <c r="E33" s="31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7"/>
      <c r="C34" s="37"/>
      <c r="D34" s="31" t="s">
        <v>37</v>
      </c>
      <c r="E34" s="31"/>
      <c r="F34" s="20">
        <f>H34+I34</f>
        <v>0</v>
      </c>
      <c r="G34" s="22"/>
      <c r="H34" s="21"/>
      <c r="I34" s="21"/>
    </row>
    <row r="35" spans="2:9" ht="24" customHeight="1" x14ac:dyDescent="0.25">
      <c r="B35" s="37"/>
      <c r="C35" s="37"/>
      <c r="D35" s="31" t="s">
        <v>136</v>
      </c>
      <c r="E35" s="31"/>
      <c r="F35" s="20">
        <f>H35+I35</f>
        <v>-67071682</v>
      </c>
      <c r="G35" s="22"/>
      <c r="H35" s="21">
        <v>-93807735</v>
      </c>
      <c r="I35" s="21">
        <v>26736053</v>
      </c>
    </row>
    <row r="36" spans="2:9" ht="15.75" customHeight="1" x14ac:dyDescent="0.25">
      <c r="B36" s="37"/>
      <c r="C36" s="37"/>
      <c r="D36" s="31" t="s">
        <v>153</v>
      </c>
      <c r="E36" s="31"/>
      <c r="F36" s="19"/>
      <c r="G36" s="20">
        <f>H36+I36</f>
        <v>7353679915</v>
      </c>
      <c r="H36" s="21">
        <f>H32+H35</f>
        <v>5782874265</v>
      </c>
      <c r="I36" s="21">
        <f>I32+I35</f>
        <v>1570805650</v>
      </c>
    </row>
    <row r="37" spans="2:9" x14ac:dyDescent="0.25">
      <c r="B37" s="37"/>
      <c r="C37" s="37"/>
      <c r="D37" s="31" t="s">
        <v>135</v>
      </c>
      <c r="E37" s="31"/>
      <c r="F37" s="20">
        <f>H37+I37</f>
        <v>1316786157</v>
      </c>
      <c r="G37" s="22"/>
      <c r="H37" s="21">
        <v>1313540676</v>
      </c>
      <c r="I37" s="21">
        <v>3245481</v>
      </c>
    </row>
    <row r="38" spans="2:9" x14ac:dyDescent="0.25">
      <c r="B38" s="37"/>
      <c r="C38" s="37"/>
      <c r="D38" s="31" t="s">
        <v>134</v>
      </c>
      <c r="E38" s="31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7"/>
      <c r="C39" s="37"/>
      <c r="D39" s="31" t="s">
        <v>132</v>
      </c>
      <c r="E39" s="31"/>
      <c r="F39" s="20">
        <f>H39+I39</f>
        <v>3205644</v>
      </c>
      <c r="G39" s="22"/>
      <c r="H39" s="21">
        <v>3205644</v>
      </c>
      <c r="I39" s="21">
        <v>0</v>
      </c>
    </row>
    <row r="40" spans="2:9" x14ac:dyDescent="0.25">
      <c r="B40" s="37"/>
      <c r="C40" s="37"/>
      <c r="D40" s="31" t="s">
        <v>133</v>
      </c>
      <c r="E40" s="31"/>
      <c r="F40" s="22"/>
      <c r="G40" s="20">
        <f>H40+I40</f>
        <v>1313580513</v>
      </c>
      <c r="H40" s="21">
        <f>H37-H38-H39</f>
        <v>1310335032</v>
      </c>
      <c r="I40" s="21">
        <f>I37-I38-I39</f>
        <v>3245481</v>
      </c>
    </row>
    <row r="41" spans="2:9" ht="15.75" customHeight="1" x14ac:dyDescent="0.25">
      <c r="B41" s="37"/>
      <c r="C41" s="37"/>
      <c r="D41" s="31" t="s">
        <v>182</v>
      </c>
      <c r="E41" s="31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7"/>
      <c r="C42" s="37"/>
      <c r="D42" s="31" t="s">
        <v>39</v>
      </c>
      <c r="E42" s="31"/>
      <c r="F42" s="22"/>
      <c r="G42" s="22"/>
      <c r="H42" s="21"/>
      <c r="I42" s="21"/>
    </row>
    <row r="43" spans="2:9" x14ac:dyDescent="0.25">
      <c r="B43" s="37"/>
      <c r="C43" s="37"/>
      <c r="D43" s="31" t="s">
        <v>166</v>
      </c>
      <c r="E43" s="31"/>
      <c r="F43" s="20">
        <f>H43+I43</f>
        <v>68863077566</v>
      </c>
      <c r="G43" s="22"/>
      <c r="H43" s="21">
        <v>25517192902</v>
      </c>
      <c r="I43" s="21">
        <v>43345884664</v>
      </c>
    </row>
    <row r="44" spans="2:9" ht="32.25" customHeight="1" x14ac:dyDescent="0.25">
      <c r="B44" s="37"/>
      <c r="C44" s="37"/>
      <c r="D44" s="31" t="s">
        <v>40</v>
      </c>
      <c r="E44" s="31"/>
      <c r="F44" s="20">
        <f>H44+I44</f>
        <v>2228024570</v>
      </c>
      <c r="G44" s="22"/>
      <c r="H44" s="21">
        <v>953108080</v>
      </c>
      <c r="I44" s="21">
        <v>1274916490</v>
      </c>
    </row>
    <row r="45" spans="2:9" ht="15.75" customHeight="1" x14ac:dyDescent="0.25">
      <c r="B45" s="37"/>
      <c r="C45" s="37"/>
      <c r="D45" s="31" t="s">
        <v>138</v>
      </c>
      <c r="E45" s="31"/>
      <c r="F45" s="22"/>
      <c r="G45" s="20">
        <f>H45+I45</f>
        <v>66635052996</v>
      </c>
      <c r="H45" s="21">
        <f>H43-H44</f>
        <v>24564084822</v>
      </c>
      <c r="I45" s="21">
        <f>I43-I44</f>
        <v>42070968174</v>
      </c>
    </row>
    <row r="46" spans="2:9" x14ac:dyDescent="0.25">
      <c r="B46" s="37"/>
      <c r="C46" s="37"/>
      <c r="D46" s="31" t="s">
        <v>41</v>
      </c>
      <c r="E46" s="31"/>
      <c r="F46" s="22"/>
      <c r="G46" s="22"/>
      <c r="H46" s="21"/>
      <c r="I46" s="21"/>
    </row>
    <row r="47" spans="2:9" ht="26.25" customHeight="1" x14ac:dyDescent="0.25">
      <c r="B47" s="37"/>
      <c r="C47" s="37"/>
      <c r="D47" s="31" t="s">
        <v>42</v>
      </c>
      <c r="E47" s="31"/>
      <c r="F47" s="22"/>
      <c r="G47" s="22"/>
      <c r="H47" s="21"/>
      <c r="I47" s="21"/>
    </row>
    <row r="48" spans="2:9" ht="15.75" customHeight="1" x14ac:dyDescent="0.25">
      <c r="B48" s="37"/>
      <c r="C48" s="37"/>
      <c r="D48" s="31" t="s">
        <v>43</v>
      </c>
      <c r="E48" s="31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7"/>
      <c r="C49" s="37"/>
      <c r="D49" s="31" t="s">
        <v>44</v>
      </c>
      <c r="E49" s="31"/>
      <c r="F49" s="22"/>
      <c r="G49" s="20">
        <f>H49+I49</f>
        <v>143433346</v>
      </c>
      <c r="H49" s="21">
        <v>0</v>
      </c>
      <c r="I49" s="21">
        <v>143433346</v>
      </c>
    </row>
    <row r="50" spans="2:9" x14ac:dyDescent="0.25">
      <c r="B50" s="37"/>
      <c r="C50" s="37"/>
      <c r="D50" s="31" t="s">
        <v>45</v>
      </c>
      <c r="E50" s="31"/>
      <c r="F50" s="22"/>
      <c r="G50" s="20">
        <f>H50+I50</f>
        <v>3709905847</v>
      </c>
      <c r="H50" s="21">
        <v>3709905847</v>
      </c>
      <c r="I50" s="21">
        <v>0</v>
      </c>
    </row>
    <row r="51" spans="2:9" ht="15.75" customHeight="1" x14ac:dyDescent="0.25">
      <c r="B51" s="37"/>
      <c r="C51" s="37"/>
      <c r="D51" s="31" t="s">
        <v>46</v>
      </c>
      <c r="E51" s="31"/>
      <c r="F51" s="22"/>
      <c r="G51" s="20">
        <f>H51+I51</f>
        <v>5126073147</v>
      </c>
      <c r="H51" s="21">
        <v>2027717464</v>
      </c>
      <c r="I51" s="21">
        <v>3098355683</v>
      </c>
    </row>
    <row r="52" spans="2:9" ht="15.75" customHeight="1" x14ac:dyDescent="0.25">
      <c r="B52" s="37"/>
      <c r="C52" s="37"/>
      <c r="D52" s="31" t="s">
        <v>47</v>
      </c>
      <c r="E52" s="31"/>
      <c r="F52" s="22"/>
      <c r="G52" s="22"/>
      <c r="H52" s="21"/>
      <c r="I52" s="21"/>
    </row>
    <row r="53" spans="2:9" ht="15.75" customHeight="1" x14ac:dyDescent="0.25">
      <c r="B53" s="37"/>
      <c r="C53" s="37"/>
      <c r="D53" s="31" t="s">
        <v>48</v>
      </c>
      <c r="E53" s="31"/>
      <c r="F53" s="22"/>
      <c r="G53" s="22"/>
      <c r="H53" s="21"/>
      <c r="I53" s="21"/>
    </row>
    <row r="54" spans="2:9" ht="15.75" customHeight="1" x14ac:dyDescent="0.25">
      <c r="B54" s="37"/>
      <c r="C54" s="37"/>
      <c r="D54" s="31" t="s">
        <v>140</v>
      </c>
      <c r="E54" s="31"/>
      <c r="F54" s="20">
        <f>H54+I54</f>
        <v>579827573</v>
      </c>
      <c r="G54" s="22"/>
      <c r="H54" s="21">
        <v>579827573</v>
      </c>
      <c r="I54" s="21">
        <v>0</v>
      </c>
    </row>
    <row r="55" spans="2:9" ht="15.75" customHeight="1" x14ac:dyDescent="0.25">
      <c r="B55" s="37"/>
      <c r="C55" s="37"/>
      <c r="D55" s="31" t="s">
        <v>139</v>
      </c>
      <c r="E55" s="31"/>
      <c r="F55" s="20">
        <f>H55+I55</f>
        <v>5787189</v>
      </c>
      <c r="G55" s="22"/>
      <c r="H55" s="21">
        <v>5787189</v>
      </c>
      <c r="I55" s="21">
        <v>0</v>
      </c>
    </row>
    <row r="56" spans="2:9" x14ac:dyDescent="0.25">
      <c r="B56" s="37"/>
      <c r="C56" s="37"/>
      <c r="D56" s="35" t="s">
        <v>141</v>
      </c>
      <c r="E56" s="35"/>
      <c r="F56" s="20">
        <f>H56+I56</f>
        <v>193532646</v>
      </c>
      <c r="G56" s="22"/>
      <c r="H56" s="21">
        <v>193532646</v>
      </c>
      <c r="I56" s="21">
        <v>0</v>
      </c>
    </row>
    <row r="57" spans="2:9" ht="15.75" customHeight="1" x14ac:dyDescent="0.25">
      <c r="B57" s="37"/>
      <c r="C57" s="37"/>
      <c r="D57" s="35" t="s">
        <v>49</v>
      </c>
      <c r="E57" s="35"/>
      <c r="F57" s="22"/>
      <c r="G57" s="20">
        <f>H57+I57</f>
        <v>392082116</v>
      </c>
      <c r="H57" s="21">
        <f>H54+H55-H56</f>
        <v>392082116</v>
      </c>
      <c r="I57" s="21">
        <f>I54+I55-I56</f>
        <v>0</v>
      </c>
    </row>
    <row r="58" spans="2:9" x14ac:dyDescent="0.25">
      <c r="B58" s="37"/>
      <c r="C58" s="37"/>
      <c r="D58" s="31" t="s">
        <v>50</v>
      </c>
      <c r="E58" s="31"/>
      <c r="F58" s="22"/>
      <c r="G58" s="20">
        <f>H58+I58</f>
        <v>1295192695</v>
      </c>
      <c r="H58" s="21">
        <v>1184352574</v>
      </c>
      <c r="I58" s="21">
        <v>110840121</v>
      </c>
    </row>
    <row r="59" spans="2:9" x14ac:dyDescent="0.25">
      <c r="B59" s="37"/>
      <c r="C59" s="37"/>
      <c r="D59" s="29" t="s">
        <v>51</v>
      </c>
      <c r="E59" s="29"/>
      <c r="F59" s="22"/>
      <c r="G59" s="23">
        <f>H59+I59</f>
        <v>97223485662</v>
      </c>
      <c r="H59" s="24">
        <v>42261187717</v>
      </c>
      <c r="I59" s="24">
        <v>54962297945</v>
      </c>
    </row>
    <row r="60" spans="2:9" ht="15.75" customHeight="1" x14ac:dyDescent="0.25">
      <c r="B60" s="37"/>
      <c r="C60" s="37"/>
      <c r="D60" s="29" t="s">
        <v>52</v>
      </c>
      <c r="E60" s="29"/>
      <c r="F60" s="25"/>
      <c r="G60" s="25"/>
      <c r="H60" s="21"/>
      <c r="I60" s="21"/>
    </row>
    <row r="61" spans="2:9" x14ac:dyDescent="0.25">
      <c r="B61" s="37"/>
      <c r="C61" s="37"/>
      <c r="D61" s="29" t="s">
        <v>53</v>
      </c>
      <c r="E61" s="29"/>
      <c r="F61" s="25"/>
      <c r="G61" s="25"/>
      <c r="H61" s="21"/>
      <c r="I61" s="21"/>
    </row>
    <row r="62" spans="2:9" ht="15.75" customHeight="1" x14ac:dyDescent="0.25">
      <c r="B62" s="37"/>
      <c r="C62" s="37"/>
      <c r="D62" s="31" t="s">
        <v>54</v>
      </c>
      <c r="E62" s="31"/>
      <c r="F62" s="22"/>
      <c r="G62" s="20">
        <f>H62+I62</f>
        <v>9061167496</v>
      </c>
      <c r="H62" s="21">
        <v>5284355240</v>
      </c>
      <c r="I62" s="21">
        <v>3776812256</v>
      </c>
    </row>
    <row r="63" spans="2:9" x14ac:dyDescent="0.25">
      <c r="B63" s="37"/>
      <c r="C63" s="37"/>
      <c r="D63" s="31" t="s">
        <v>55</v>
      </c>
      <c r="E63" s="31"/>
      <c r="F63" s="22"/>
      <c r="G63" s="20">
        <f t="shared" ref="G63:G67" si="2">H63+I63</f>
        <v>4955732882</v>
      </c>
      <c r="H63" s="21">
        <v>4548928645</v>
      </c>
      <c r="I63" s="21">
        <v>406804237</v>
      </c>
    </row>
    <row r="64" spans="2:9" x14ac:dyDescent="0.25">
      <c r="B64" s="37"/>
      <c r="C64" s="37"/>
      <c r="D64" s="31" t="s">
        <v>56</v>
      </c>
      <c r="E64" s="31"/>
      <c r="F64" s="22"/>
      <c r="G64" s="20">
        <f>H64+I64</f>
        <v>13155534107</v>
      </c>
      <c r="H64" s="21">
        <f>15865872366-H63</f>
        <v>11316943721</v>
      </c>
      <c r="I64" s="21">
        <f>2245394623-I63</f>
        <v>1838590386</v>
      </c>
    </row>
    <row r="65" spans="2:9" x14ac:dyDescent="0.25">
      <c r="B65" s="37"/>
      <c r="C65" s="37"/>
      <c r="D65" s="31" t="s">
        <v>142</v>
      </c>
      <c r="E65" s="31"/>
      <c r="F65" s="22"/>
      <c r="G65" s="20">
        <f>H65+I65</f>
        <v>15636589</v>
      </c>
      <c r="H65" s="21">
        <v>15636589</v>
      </c>
      <c r="I65" s="21">
        <v>0</v>
      </c>
    </row>
    <row r="66" spans="2:9" ht="15.75" customHeight="1" x14ac:dyDescent="0.25">
      <c r="B66" s="37"/>
      <c r="C66" s="37"/>
      <c r="D66" s="31" t="s">
        <v>143</v>
      </c>
      <c r="E66" s="31"/>
      <c r="F66" s="22"/>
      <c r="G66" s="20">
        <f>H66+I66</f>
        <v>5809791426</v>
      </c>
      <c r="H66" s="21">
        <v>1372777436</v>
      </c>
      <c r="I66" s="21">
        <v>4437013990</v>
      </c>
    </row>
    <row r="67" spans="2:9" ht="15.75" customHeight="1" x14ac:dyDescent="0.25">
      <c r="B67" s="37"/>
      <c r="C67" s="37"/>
      <c r="D67" s="31" t="s">
        <v>149</v>
      </c>
      <c r="E67" s="31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7"/>
      <c r="C68" s="37"/>
      <c r="D68" s="31" t="s">
        <v>57</v>
      </c>
      <c r="E68" s="31"/>
      <c r="F68" s="22"/>
      <c r="G68" s="20">
        <f>H68+I68</f>
        <v>39633229030</v>
      </c>
      <c r="H68" s="21">
        <v>2697088703</v>
      </c>
      <c r="I68" s="21">
        <v>36936140327</v>
      </c>
    </row>
    <row r="69" spans="2:9" ht="15.75" customHeight="1" x14ac:dyDescent="0.25">
      <c r="B69" s="37"/>
      <c r="C69" s="37"/>
      <c r="D69" s="31" t="s">
        <v>58</v>
      </c>
      <c r="E69" s="31"/>
      <c r="F69" s="22"/>
      <c r="G69" s="20">
        <f>H69+I69</f>
        <v>2421299404</v>
      </c>
      <c r="H69" s="21">
        <v>1447169608</v>
      </c>
      <c r="I69" s="21">
        <v>974129796</v>
      </c>
    </row>
    <row r="70" spans="2:9" ht="15.75" customHeight="1" x14ac:dyDescent="0.25">
      <c r="B70" s="37"/>
      <c r="C70" s="37"/>
      <c r="D70" s="31" t="s">
        <v>59</v>
      </c>
      <c r="E70" s="31"/>
      <c r="F70" s="22"/>
      <c r="G70" s="20">
        <f>H70+I70</f>
        <v>1276928804</v>
      </c>
      <c r="H70" s="21">
        <v>438052772</v>
      </c>
      <c r="I70" s="21">
        <v>838876032</v>
      </c>
    </row>
    <row r="71" spans="2:9" x14ac:dyDescent="0.25">
      <c r="B71" s="37"/>
      <c r="C71" s="37"/>
      <c r="D71" s="31" t="s">
        <v>60</v>
      </c>
      <c r="E71" s="31"/>
      <c r="F71" s="22"/>
      <c r="G71" s="20">
        <f>H71+I71</f>
        <v>857460281</v>
      </c>
      <c r="H71" s="21">
        <v>426049580</v>
      </c>
      <c r="I71" s="21">
        <v>431410701</v>
      </c>
    </row>
    <row r="72" spans="2:9" x14ac:dyDescent="0.25">
      <c r="B72" s="37"/>
      <c r="C72" s="37"/>
      <c r="D72" s="29" t="s">
        <v>61</v>
      </c>
      <c r="E72" s="29"/>
      <c r="F72" s="22"/>
      <c r="G72" s="23">
        <f>H72+I72</f>
        <v>86418212632</v>
      </c>
      <c r="H72" s="24">
        <v>30499901494</v>
      </c>
      <c r="I72" s="24">
        <v>55918311138</v>
      </c>
    </row>
    <row r="73" spans="2:9" x14ac:dyDescent="0.25">
      <c r="B73" s="37"/>
      <c r="C73" s="37"/>
      <c r="D73" s="29" t="s">
        <v>62</v>
      </c>
      <c r="E73" s="29"/>
      <c r="F73" s="22"/>
      <c r="G73" s="22"/>
      <c r="H73" s="21"/>
      <c r="I73" s="21"/>
    </row>
    <row r="74" spans="2:9" x14ac:dyDescent="0.25">
      <c r="B74" s="37"/>
      <c r="C74" s="37"/>
      <c r="D74" s="31" t="s">
        <v>63</v>
      </c>
      <c r="E74" s="31"/>
      <c r="F74" s="22"/>
      <c r="G74" s="22"/>
      <c r="H74" s="21"/>
      <c r="I74" s="21"/>
    </row>
    <row r="75" spans="2:9" x14ac:dyDescent="0.25">
      <c r="B75" s="37"/>
      <c r="C75" s="37"/>
      <c r="D75" s="31" t="s">
        <v>64</v>
      </c>
      <c r="E75" s="31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7"/>
      <c r="C76" s="37"/>
      <c r="D76" s="31" t="s">
        <v>65</v>
      </c>
      <c r="E76" s="31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7"/>
      <c r="C77" s="37"/>
      <c r="D77" s="31" t="s">
        <v>66</v>
      </c>
      <c r="E77" s="31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7"/>
      <c r="C78" s="37"/>
      <c r="D78" s="31" t="s">
        <v>67</v>
      </c>
      <c r="E78" s="31"/>
      <c r="F78" s="22"/>
      <c r="G78" s="22"/>
      <c r="H78" s="21"/>
      <c r="I78" s="21"/>
    </row>
    <row r="79" spans="2:9" x14ac:dyDescent="0.25">
      <c r="B79" s="37"/>
      <c r="C79" s="37"/>
      <c r="D79" s="31" t="s">
        <v>68</v>
      </c>
      <c r="E79" s="31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7"/>
      <c r="C80" s="37"/>
      <c r="D80" s="31" t="s">
        <v>69</v>
      </c>
      <c r="E80" s="31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7"/>
      <c r="C81" s="37"/>
      <c r="D81" s="31" t="s">
        <v>70</v>
      </c>
      <c r="E81" s="31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7"/>
      <c r="C82" s="37"/>
      <c r="D82" s="31" t="s">
        <v>71</v>
      </c>
      <c r="E82" s="31"/>
      <c r="F82" s="22"/>
      <c r="G82" s="20">
        <f>H82+I82</f>
        <v>10791041</v>
      </c>
      <c r="H82" s="21">
        <v>10791041</v>
      </c>
      <c r="I82" s="21">
        <v>0</v>
      </c>
    </row>
    <row r="83" spans="2:9" x14ac:dyDescent="0.25">
      <c r="B83" s="37"/>
      <c r="C83" s="37"/>
      <c r="D83" s="31" t="s">
        <v>72</v>
      </c>
      <c r="E83" s="31"/>
      <c r="F83" s="22"/>
      <c r="G83" s="20">
        <f>H83+I83</f>
        <v>4386240088</v>
      </c>
      <c r="H83" s="21">
        <v>4386240088</v>
      </c>
      <c r="I83" s="21">
        <v>0</v>
      </c>
    </row>
    <row r="84" spans="2:9" x14ac:dyDescent="0.25">
      <c r="B84" s="37"/>
      <c r="C84" s="37"/>
      <c r="D84" s="29" t="s">
        <v>73</v>
      </c>
      <c r="E84" s="29"/>
      <c r="F84" s="26"/>
      <c r="G84" s="23">
        <f>H84+I84</f>
        <v>10805273030</v>
      </c>
      <c r="H84" s="24">
        <v>10805273030</v>
      </c>
      <c r="I84" s="24">
        <v>0</v>
      </c>
    </row>
    <row r="85" spans="2:9" ht="15.75" customHeight="1" x14ac:dyDescent="0.25">
      <c r="B85" s="37"/>
      <c r="C85" s="37"/>
      <c r="D85" s="29" t="s">
        <v>74</v>
      </c>
      <c r="E85" s="29"/>
      <c r="F85" s="26"/>
      <c r="G85" s="23">
        <f>H85+I85</f>
        <v>97223485662</v>
      </c>
      <c r="H85" s="24">
        <f>H72+H84</f>
        <v>41305174524</v>
      </c>
      <c r="I85" s="24">
        <f>I72+I84</f>
        <v>55918311138</v>
      </c>
    </row>
    <row r="86" spans="2:9" ht="15.75" customHeight="1" x14ac:dyDescent="0.25">
      <c r="B86" s="32">
        <v>6</v>
      </c>
      <c r="C86" s="32"/>
      <c r="D86" s="33" t="s">
        <v>186</v>
      </c>
      <c r="E86" s="33"/>
      <c r="F86" s="33"/>
      <c r="G86" s="33"/>
      <c r="H86" s="21"/>
      <c r="I86" s="21"/>
    </row>
    <row r="87" spans="2:9" x14ac:dyDescent="0.25">
      <c r="B87" s="32"/>
      <c r="C87" s="32"/>
      <c r="D87" s="34" t="s">
        <v>29</v>
      </c>
      <c r="E87" s="34"/>
      <c r="F87" s="34"/>
      <c r="G87" s="16" t="s">
        <v>30</v>
      </c>
      <c r="H87" s="21"/>
      <c r="I87" s="21"/>
    </row>
    <row r="88" spans="2:9" s="10" customFormat="1" ht="33" customHeight="1" x14ac:dyDescent="0.25">
      <c r="B88" s="32"/>
      <c r="C88" s="32"/>
      <c r="D88" s="29" t="s">
        <v>75</v>
      </c>
      <c r="E88" s="29"/>
      <c r="F88" s="29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2"/>
      <c r="C89" s="32"/>
      <c r="D89" s="31" t="s">
        <v>76</v>
      </c>
      <c r="E89" s="31"/>
      <c r="F89" s="31"/>
      <c r="G89" s="20">
        <f>H89+I89</f>
        <v>4488356</v>
      </c>
      <c r="H89" s="21">
        <v>4488356</v>
      </c>
      <c r="I89" s="21">
        <v>0</v>
      </c>
    </row>
    <row r="90" spans="2:9" ht="18" customHeight="1" x14ac:dyDescent="0.25">
      <c r="B90" s="32"/>
      <c r="C90" s="32"/>
      <c r="D90" s="31" t="s">
        <v>77</v>
      </c>
      <c r="E90" s="31"/>
      <c r="F90" s="31"/>
      <c r="G90" s="20">
        <f>H90+I90</f>
        <v>226834803</v>
      </c>
      <c r="H90" s="21">
        <v>19572871</v>
      </c>
      <c r="I90" s="21">
        <v>207261932</v>
      </c>
    </row>
    <row r="91" spans="2:9" ht="18" customHeight="1" x14ac:dyDescent="0.25">
      <c r="B91" s="32"/>
      <c r="C91" s="32"/>
      <c r="D91" s="31" t="s">
        <v>78</v>
      </c>
      <c r="E91" s="31"/>
      <c r="F91" s="31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2"/>
      <c r="C92" s="32"/>
      <c r="D92" s="31" t="s">
        <v>129</v>
      </c>
      <c r="E92" s="31"/>
      <c r="F92" s="31"/>
      <c r="G92" s="20">
        <f>H92+I92</f>
        <v>1196088</v>
      </c>
      <c r="H92" s="21">
        <v>1196088</v>
      </c>
      <c r="I92" s="21">
        <v>0</v>
      </c>
    </row>
    <row r="93" spans="2:9" ht="18" customHeight="1" x14ac:dyDescent="0.25">
      <c r="B93" s="32"/>
      <c r="C93" s="32"/>
      <c r="D93" s="31" t="s">
        <v>79</v>
      </c>
      <c r="E93" s="31"/>
      <c r="F93" s="31"/>
      <c r="G93" s="20">
        <f>H93+I93</f>
        <v>453291753</v>
      </c>
      <c r="H93" s="21">
        <v>409375152</v>
      </c>
      <c r="I93" s="21">
        <v>43916601</v>
      </c>
    </row>
    <row r="94" spans="2:9" ht="18" customHeight="1" x14ac:dyDescent="0.25">
      <c r="B94" s="32"/>
      <c r="C94" s="32"/>
      <c r="D94" s="31" t="s">
        <v>80</v>
      </c>
      <c r="E94" s="31"/>
      <c r="F94" s="31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2"/>
      <c r="C95" s="32"/>
      <c r="D95" s="31" t="s">
        <v>168</v>
      </c>
      <c r="E95" s="31"/>
      <c r="F95" s="31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2"/>
      <c r="C96" s="32"/>
      <c r="D96" s="31" t="s">
        <v>82</v>
      </c>
      <c r="E96" s="31"/>
      <c r="F96" s="31"/>
      <c r="G96" s="20">
        <f>H96+I96</f>
        <v>4505249296</v>
      </c>
      <c r="H96" s="21">
        <v>2675105252</v>
      </c>
      <c r="I96" s="21">
        <v>1830144044</v>
      </c>
    </row>
    <row r="97" spans="2:9" ht="18" customHeight="1" x14ac:dyDescent="0.25">
      <c r="B97" s="32"/>
      <c r="C97" s="32"/>
      <c r="D97" s="31" t="s">
        <v>83</v>
      </c>
      <c r="E97" s="31"/>
      <c r="F97" s="31"/>
      <c r="G97" s="20">
        <f>H97+I97</f>
        <v>9439454</v>
      </c>
      <c r="H97" s="21">
        <v>9439454</v>
      </c>
      <c r="I97" s="21">
        <v>0</v>
      </c>
    </row>
    <row r="98" spans="2:9" ht="18" customHeight="1" x14ac:dyDescent="0.25">
      <c r="B98" s="32"/>
      <c r="C98" s="32"/>
      <c r="D98" s="31" t="s">
        <v>84</v>
      </c>
      <c r="E98" s="31"/>
      <c r="F98" s="31"/>
      <c r="G98" s="20">
        <f>H98+I98</f>
        <v>14516615</v>
      </c>
      <c r="H98" s="21">
        <v>14516615</v>
      </c>
      <c r="I98" s="21">
        <v>0</v>
      </c>
    </row>
    <row r="99" spans="2:9" x14ac:dyDescent="0.25">
      <c r="B99" s="32"/>
      <c r="C99" s="32"/>
      <c r="D99" s="29" t="s">
        <v>85</v>
      </c>
      <c r="E99" s="29"/>
      <c r="F99" s="29"/>
      <c r="G99" s="23">
        <f>H99+I99</f>
        <v>5215016365</v>
      </c>
      <c r="H99" s="24">
        <f>SUM(H89:H98)</f>
        <v>3133693788</v>
      </c>
      <c r="I99" s="24">
        <f>SUM(I89:I98)</f>
        <v>2081322577</v>
      </c>
    </row>
    <row r="100" spans="2:9" s="10" customFormat="1" x14ac:dyDescent="0.25">
      <c r="B100" s="32"/>
      <c r="C100" s="32"/>
      <c r="D100" s="29" t="s">
        <v>86</v>
      </c>
      <c r="E100" s="29"/>
      <c r="F100" s="29"/>
      <c r="G100" s="27"/>
      <c r="H100" s="21"/>
      <c r="I100" s="21"/>
    </row>
    <row r="101" spans="2:9" ht="15.75" customHeight="1" x14ac:dyDescent="0.25">
      <c r="B101" s="32"/>
      <c r="C101" s="32"/>
      <c r="D101" s="31" t="s">
        <v>87</v>
      </c>
      <c r="E101" s="31"/>
      <c r="F101" s="31"/>
      <c r="G101" s="20">
        <f>H101+I101</f>
        <v>67218330</v>
      </c>
      <c r="H101" s="21">
        <v>55561361</v>
      </c>
      <c r="I101" s="21">
        <v>11656969</v>
      </c>
    </row>
    <row r="102" spans="2:9" ht="15.75" customHeight="1" x14ac:dyDescent="0.25">
      <c r="B102" s="32"/>
      <c r="C102" s="32"/>
      <c r="D102" s="31" t="s">
        <v>169</v>
      </c>
      <c r="E102" s="31"/>
      <c r="F102" s="31"/>
      <c r="G102" s="20">
        <f>H102+I102</f>
        <v>1319669113</v>
      </c>
      <c r="H102" s="21">
        <v>1259495903</v>
      </c>
      <c r="I102" s="21">
        <v>60173210</v>
      </c>
    </row>
    <row r="103" spans="2:9" ht="15.75" customHeight="1" x14ac:dyDescent="0.25">
      <c r="B103" s="32"/>
      <c r="C103" s="32"/>
      <c r="D103" s="31" t="s">
        <v>170</v>
      </c>
      <c r="E103" s="31"/>
      <c r="F103" s="31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2"/>
      <c r="C104" s="32"/>
      <c r="D104" s="31" t="s">
        <v>171</v>
      </c>
      <c r="E104" s="31"/>
      <c r="F104" s="31"/>
      <c r="G104" s="20">
        <f t="shared" si="4"/>
        <v>217776509</v>
      </c>
      <c r="H104" s="21">
        <v>149272676</v>
      </c>
      <c r="I104" s="21">
        <v>68503833</v>
      </c>
    </row>
    <row r="105" spans="2:9" ht="15.75" customHeight="1" x14ac:dyDescent="0.25">
      <c r="B105" s="32"/>
      <c r="C105" s="32"/>
      <c r="D105" s="29" t="s">
        <v>172</v>
      </c>
      <c r="E105" s="29"/>
      <c r="F105" s="29"/>
      <c r="G105" s="23">
        <f t="shared" si="4"/>
        <v>1604663952</v>
      </c>
      <c r="H105" s="24">
        <f>SUM(H101:H104)</f>
        <v>1464329940</v>
      </c>
      <c r="I105" s="24">
        <f>SUM(I101:I104)</f>
        <v>140334012</v>
      </c>
    </row>
    <row r="106" spans="2:9" ht="15.75" customHeight="1" x14ac:dyDescent="0.25">
      <c r="B106" s="32"/>
      <c r="C106" s="32"/>
      <c r="D106" s="31" t="s">
        <v>173</v>
      </c>
      <c r="E106" s="31"/>
      <c r="F106" s="31"/>
      <c r="G106" s="20">
        <f t="shared" si="4"/>
        <v>1222787018</v>
      </c>
      <c r="H106" s="21">
        <v>221543314</v>
      </c>
      <c r="I106" s="21">
        <v>1001243704</v>
      </c>
    </row>
    <row r="107" spans="2:9" x14ac:dyDescent="0.25">
      <c r="B107" s="32"/>
      <c r="C107" s="32"/>
      <c r="D107" s="31" t="s">
        <v>174</v>
      </c>
      <c r="E107" s="31"/>
      <c r="F107" s="31"/>
      <c r="G107" s="20">
        <f t="shared" si="4"/>
        <v>47717785</v>
      </c>
      <c r="H107" s="21">
        <v>47717785</v>
      </c>
      <c r="I107" s="21">
        <v>0</v>
      </c>
    </row>
    <row r="108" spans="2:9" x14ac:dyDescent="0.25">
      <c r="B108" s="32"/>
      <c r="C108" s="32"/>
      <c r="D108" s="31" t="s">
        <v>175</v>
      </c>
      <c r="E108" s="31"/>
      <c r="F108" s="31"/>
      <c r="G108" s="20">
        <f t="shared" si="4"/>
        <v>674699444</v>
      </c>
      <c r="H108" s="21">
        <v>329947229</v>
      </c>
      <c r="I108" s="21">
        <v>344752215</v>
      </c>
    </row>
    <row r="109" spans="2:9" ht="15.75" customHeight="1" x14ac:dyDescent="0.25">
      <c r="B109" s="32"/>
      <c r="C109" s="32"/>
      <c r="D109" s="29" t="s">
        <v>176</v>
      </c>
      <c r="E109" s="29"/>
      <c r="F109" s="29"/>
      <c r="G109" s="23">
        <f t="shared" si="4"/>
        <v>1945204247</v>
      </c>
      <c r="H109" s="24">
        <f>SUM(H106:H108)</f>
        <v>599208328</v>
      </c>
      <c r="I109" s="24">
        <f>SUM(I106:I108)</f>
        <v>1345995919</v>
      </c>
    </row>
    <row r="110" spans="2:9" x14ac:dyDescent="0.25">
      <c r="B110" s="32"/>
      <c r="C110" s="32"/>
      <c r="D110" s="29" t="s">
        <v>177</v>
      </c>
      <c r="E110" s="29"/>
      <c r="F110" s="29"/>
      <c r="G110" s="23">
        <f t="shared" si="4"/>
        <v>3549868199</v>
      </c>
      <c r="H110" s="24">
        <f>H105+H109</f>
        <v>2063538268</v>
      </c>
      <c r="I110" s="24">
        <f>I105+I109</f>
        <v>1486329931</v>
      </c>
    </row>
    <row r="111" spans="2:9" s="10" customFormat="1" ht="26.25" customHeight="1" x14ac:dyDescent="0.25">
      <c r="B111" s="32"/>
      <c r="C111" s="32"/>
      <c r="D111" s="29" t="s">
        <v>144</v>
      </c>
      <c r="E111" s="29"/>
      <c r="F111" s="29"/>
      <c r="G111" s="23">
        <f t="shared" si="4"/>
        <v>1665148166</v>
      </c>
      <c r="H111" s="24">
        <f>H99-H110</f>
        <v>1070155520</v>
      </c>
      <c r="I111" s="24">
        <f>I99-I110</f>
        <v>594992646</v>
      </c>
    </row>
    <row r="112" spans="2:9" ht="16.5" customHeight="1" x14ac:dyDescent="0.25">
      <c r="B112" s="32"/>
      <c r="C112" s="32"/>
      <c r="D112" s="35" t="s">
        <v>145</v>
      </c>
      <c r="E112" s="35"/>
      <c r="F112" s="35"/>
      <c r="G112" s="20">
        <f t="shared" si="4"/>
        <v>1674917927</v>
      </c>
      <c r="H112" s="21">
        <v>445862550</v>
      </c>
      <c r="I112" s="21">
        <v>1229055377</v>
      </c>
    </row>
    <row r="113" spans="2:9" ht="16.5" customHeight="1" x14ac:dyDescent="0.25">
      <c r="B113" s="32"/>
      <c r="C113" s="32"/>
      <c r="D113" s="35" t="s">
        <v>146</v>
      </c>
      <c r="E113" s="35"/>
      <c r="F113" s="35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32"/>
      <c r="C114" s="32"/>
      <c r="D114" s="36" t="s">
        <v>147</v>
      </c>
      <c r="E114" s="36"/>
      <c r="F114" s="36"/>
      <c r="G114" s="20">
        <f>H114+I114</f>
        <v>0</v>
      </c>
      <c r="H114" s="21">
        <v>0</v>
      </c>
      <c r="I114" s="21">
        <v>0</v>
      </c>
    </row>
    <row r="115" spans="2:9" x14ac:dyDescent="0.25">
      <c r="B115" s="32"/>
      <c r="C115" s="32"/>
      <c r="D115" s="35" t="s">
        <v>178</v>
      </c>
      <c r="E115" s="35"/>
      <c r="F115" s="35"/>
      <c r="G115" s="20">
        <f>H115+I115</f>
        <v>489047003</v>
      </c>
      <c r="H115" s="21">
        <v>246827163</v>
      </c>
      <c r="I115" s="21">
        <v>242219840</v>
      </c>
    </row>
    <row r="116" spans="2:9" s="28" customFormat="1" x14ac:dyDescent="0.25">
      <c r="B116" s="32"/>
      <c r="C116" s="32"/>
      <c r="D116" s="71" t="s">
        <v>179</v>
      </c>
      <c r="E116" s="72"/>
      <c r="F116" s="73"/>
      <c r="G116" s="24">
        <f>G111-G112-G113-G114-G115</f>
        <v>-498816764</v>
      </c>
      <c r="H116" s="24">
        <f>H111-H112-H113-H114-H115</f>
        <v>377465807</v>
      </c>
      <c r="I116" s="24">
        <f>I111-I112-I113-I114-I115</f>
        <v>-876282571</v>
      </c>
    </row>
    <row r="117" spans="2:9" s="10" customFormat="1" x14ac:dyDescent="0.25">
      <c r="B117" s="32"/>
      <c r="C117" s="32"/>
      <c r="D117" s="29" t="s">
        <v>97</v>
      </c>
      <c r="E117" s="29"/>
      <c r="F117" s="29"/>
      <c r="G117" s="20"/>
      <c r="H117" s="21"/>
      <c r="I117" s="21"/>
    </row>
    <row r="118" spans="2:9" ht="15.75" customHeight="1" x14ac:dyDescent="0.25">
      <c r="B118" s="32"/>
      <c r="C118" s="32"/>
      <c r="D118" s="31" t="s">
        <v>98</v>
      </c>
      <c r="E118" s="31"/>
      <c r="F118" s="31"/>
      <c r="G118" s="20">
        <f t="shared" si="4"/>
        <v>331808762</v>
      </c>
      <c r="H118" s="21">
        <v>254764453</v>
      </c>
      <c r="I118" s="21">
        <v>77044309</v>
      </c>
    </row>
    <row r="119" spans="2:9" x14ac:dyDescent="0.25">
      <c r="B119" s="32"/>
      <c r="C119" s="32"/>
      <c r="D119" s="31" t="s">
        <v>99</v>
      </c>
      <c r="E119" s="31"/>
      <c r="F119" s="31"/>
      <c r="G119" s="20">
        <f t="shared" si="4"/>
        <v>1467109173</v>
      </c>
      <c r="H119" s="21">
        <v>581695503</v>
      </c>
      <c r="I119" s="21">
        <v>885413670</v>
      </c>
    </row>
    <row r="120" spans="2:9" ht="15.75" customHeight="1" x14ac:dyDescent="0.25">
      <c r="B120" s="32"/>
      <c r="C120" s="32"/>
      <c r="D120" s="31" t="s">
        <v>100</v>
      </c>
      <c r="E120" s="31"/>
      <c r="F120" s="31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2"/>
      <c r="C121" s="32"/>
      <c r="D121" s="31" t="s">
        <v>101</v>
      </c>
      <c r="E121" s="31"/>
      <c r="F121" s="31"/>
      <c r="G121" s="20">
        <f t="shared" si="4"/>
        <v>26114514</v>
      </c>
      <c r="H121" s="21">
        <v>25866023</v>
      </c>
      <c r="I121" s="21">
        <v>248491</v>
      </c>
    </row>
    <row r="122" spans="2:9" ht="15.75" customHeight="1" x14ac:dyDescent="0.25">
      <c r="B122" s="32"/>
      <c r="C122" s="32"/>
      <c r="D122" s="31" t="s">
        <v>154</v>
      </c>
      <c r="E122" s="31"/>
      <c r="F122" s="31"/>
      <c r="G122" s="20">
        <f t="shared" si="4"/>
        <v>1443543061</v>
      </c>
      <c r="H122" s="21">
        <v>176345383</v>
      </c>
      <c r="I122" s="21">
        <v>1267197678</v>
      </c>
    </row>
    <row r="123" spans="2:9" ht="15.75" customHeight="1" x14ac:dyDescent="0.25">
      <c r="B123" s="32"/>
      <c r="C123" s="32"/>
      <c r="D123" s="31" t="s">
        <v>155</v>
      </c>
      <c r="E123" s="31"/>
      <c r="F123" s="31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32"/>
      <c r="C124" s="32"/>
      <c r="D124" s="31" t="s">
        <v>156</v>
      </c>
      <c r="E124" s="31"/>
      <c r="F124" s="31"/>
      <c r="G124" s="20">
        <f t="shared" si="4"/>
        <v>181249051</v>
      </c>
      <c r="H124" s="21">
        <v>102574247</v>
      </c>
      <c r="I124" s="21">
        <v>78674804</v>
      </c>
    </row>
    <row r="125" spans="2:9" s="28" customFormat="1" x14ac:dyDescent="0.25">
      <c r="B125" s="32"/>
      <c r="C125" s="32"/>
      <c r="D125" s="29" t="s">
        <v>157</v>
      </c>
      <c r="E125" s="29"/>
      <c r="F125" s="29"/>
      <c r="G125" s="23">
        <f t="shared" si="4"/>
        <v>3450231597</v>
      </c>
      <c r="H125" s="24">
        <f>SUM(H118:H124)</f>
        <v>1141642359</v>
      </c>
      <c r="I125" s="24">
        <f>SUM(I118:I124)</f>
        <v>2308589238</v>
      </c>
    </row>
    <row r="126" spans="2:9" s="10" customFormat="1" x14ac:dyDescent="0.25">
      <c r="B126" s="32"/>
      <c r="C126" s="32"/>
      <c r="D126" s="29" t="s">
        <v>102</v>
      </c>
      <c r="E126" s="29"/>
      <c r="F126" s="29"/>
      <c r="G126" s="27"/>
      <c r="H126" s="21"/>
      <c r="I126" s="21"/>
    </row>
    <row r="127" spans="2:9" ht="15.75" customHeight="1" x14ac:dyDescent="0.25">
      <c r="B127" s="32"/>
      <c r="C127" s="32"/>
      <c r="D127" s="31" t="s">
        <v>103</v>
      </c>
      <c r="E127" s="31"/>
      <c r="F127" s="31"/>
      <c r="G127" s="20">
        <f t="shared" si="4"/>
        <v>229492807</v>
      </c>
      <c r="H127" s="21">
        <v>153292220</v>
      </c>
      <c r="I127" s="21">
        <v>76200587</v>
      </c>
    </row>
    <row r="128" spans="2:9" ht="15.75" customHeight="1" x14ac:dyDescent="0.25">
      <c r="B128" s="32"/>
      <c r="C128" s="32"/>
      <c r="D128" s="31" t="s">
        <v>104</v>
      </c>
      <c r="E128" s="31"/>
      <c r="F128" s="31"/>
      <c r="G128" s="20">
        <f t="shared" si="4"/>
        <v>776593491</v>
      </c>
      <c r="H128" s="21">
        <v>1548710</v>
      </c>
      <c r="I128" s="21">
        <v>775044781</v>
      </c>
    </row>
    <row r="129" spans="2:9" ht="15.75" customHeight="1" x14ac:dyDescent="0.25">
      <c r="B129" s="32"/>
      <c r="C129" s="32"/>
      <c r="D129" s="31" t="s">
        <v>105</v>
      </c>
      <c r="E129" s="31"/>
      <c r="F129" s="31"/>
      <c r="G129" s="20">
        <f t="shared" si="4"/>
        <v>3834031</v>
      </c>
      <c r="H129" s="21">
        <v>223605</v>
      </c>
      <c r="I129" s="21">
        <v>3610426</v>
      </c>
    </row>
    <row r="130" spans="2:9" x14ac:dyDescent="0.25">
      <c r="B130" s="32"/>
      <c r="C130" s="32"/>
      <c r="D130" s="31" t="s">
        <v>106</v>
      </c>
      <c r="E130" s="31"/>
      <c r="F130" s="31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2"/>
      <c r="C131" s="32"/>
      <c r="D131" s="31" t="s">
        <v>107</v>
      </c>
      <c r="E131" s="31"/>
      <c r="F131" s="31"/>
      <c r="G131" s="20">
        <f t="shared" si="4"/>
        <v>26932881</v>
      </c>
      <c r="H131" s="21">
        <v>22261216</v>
      </c>
      <c r="I131" s="21">
        <v>4671665</v>
      </c>
    </row>
    <row r="132" spans="2:9" s="28" customFormat="1" x14ac:dyDescent="0.25">
      <c r="B132" s="32"/>
      <c r="C132" s="32"/>
      <c r="D132" s="29" t="s">
        <v>108</v>
      </c>
      <c r="E132" s="29"/>
      <c r="F132" s="29"/>
      <c r="G132" s="23">
        <f>H132+I132</f>
        <v>1036853210</v>
      </c>
      <c r="H132" s="24">
        <f>SUM(H127:H131)</f>
        <v>177325751</v>
      </c>
      <c r="I132" s="24">
        <f>SUM(I127:I131)</f>
        <v>859527459</v>
      </c>
    </row>
    <row r="133" spans="2:9" s="10" customFormat="1" ht="15.75" customHeight="1" x14ac:dyDescent="0.25">
      <c r="B133" s="32"/>
      <c r="C133" s="32"/>
      <c r="D133" s="29" t="s">
        <v>109</v>
      </c>
      <c r="E133" s="29"/>
      <c r="F133" s="29"/>
      <c r="G133" s="23">
        <f t="shared" si="4"/>
        <v>1914561623</v>
      </c>
      <c r="H133" s="24">
        <f>H116+H125-H132</f>
        <v>1341782415</v>
      </c>
      <c r="I133" s="24">
        <f>I116+I125-I132</f>
        <v>572779208</v>
      </c>
    </row>
    <row r="134" spans="2:9" s="10" customFormat="1" x14ac:dyDescent="0.25">
      <c r="B134" s="32"/>
      <c r="C134" s="32"/>
      <c r="D134" s="29" t="s">
        <v>110</v>
      </c>
      <c r="E134" s="29"/>
      <c r="F134" s="29"/>
      <c r="G134" s="27"/>
      <c r="H134" s="21"/>
      <c r="I134" s="21"/>
    </row>
    <row r="135" spans="2:9" ht="15.75" customHeight="1" x14ac:dyDescent="0.25">
      <c r="B135" s="32"/>
      <c r="C135" s="32"/>
      <c r="D135" s="31" t="s">
        <v>111</v>
      </c>
      <c r="E135" s="31"/>
      <c r="F135" s="31"/>
      <c r="G135" s="20">
        <f t="shared" si="4"/>
        <v>547005460</v>
      </c>
      <c r="H135" s="21">
        <v>547005460</v>
      </c>
      <c r="I135" s="21">
        <v>0</v>
      </c>
    </row>
    <row r="136" spans="2:9" ht="15.75" customHeight="1" x14ac:dyDescent="0.25">
      <c r="B136" s="32"/>
      <c r="C136" s="32"/>
      <c r="D136" s="31" t="s">
        <v>112</v>
      </c>
      <c r="E136" s="31"/>
      <c r="F136" s="31"/>
      <c r="G136" s="20">
        <f t="shared" si="4"/>
        <v>70420960</v>
      </c>
      <c r="H136" s="21">
        <v>70420960</v>
      </c>
      <c r="I136" s="21">
        <v>0</v>
      </c>
    </row>
    <row r="137" spans="2:9" ht="15.75" customHeight="1" x14ac:dyDescent="0.25">
      <c r="B137" s="32"/>
      <c r="C137" s="32"/>
      <c r="D137" s="31" t="s">
        <v>113</v>
      </c>
      <c r="E137" s="31"/>
      <c r="F137" s="31"/>
      <c r="G137" s="20">
        <f t="shared" si="4"/>
        <v>13216261</v>
      </c>
      <c r="H137" s="21">
        <v>13216261</v>
      </c>
      <c r="I137" s="21">
        <v>0</v>
      </c>
    </row>
    <row r="138" spans="2:9" x14ac:dyDescent="0.25">
      <c r="B138" s="32"/>
      <c r="C138" s="32"/>
      <c r="D138" s="31" t="s">
        <v>114</v>
      </c>
      <c r="E138" s="31"/>
      <c r="F138" s="31"/>
      <c r="G138" s="20">
        <f t="shared" si="4"/>
        <v>28507874</v>
      </c>
      <c r="H138" s="21">
        <v>28507874</v>
      </c>
      <c r="I138" s="21">
        <v>0</v>
      </c>
    </row>
    <row r="139" spans="2:9" x14ac:dyDescent="0.25">
      <c r="B139" s="32"/>
      <c r="C139" s="32"/>
      <c r="D139" s="31" t="s">
        <v>115</v>
      </c>
      <c r="E139" s="31"/>
      <c r="F139" s="31"/>
      <c r="G139" s="20">
        <f t="shared" si="4"/>
        <v>82525460</v>
      </c>
      <c r="H139" s="21">
        <v>82525460</v>
      </c>
      <c r="I139" s="21">
        <v>0</v>
      </c>
    </row>
    <row r="140" spans="2:9" x14ac:dyDescent="0.25">
      <c r="B140" s="32"/>
      <c r="C140" s="32"/>
      <c r="D140" s="31" t="s">
        <v>116</v>
      </c>
      <c r="E140" s="31"/>
      <c r="F140" s="31"/>
      <c r="G140" s="20">
        <f t="shared" si="4"/>
        <v>69770774</v>
      </c>
      <c r="H140" s="21">
        <v>69770774</v>
      </c>
      <c r="I140" s="21">
        <v>0</v>
      </c>
    </row>
    <row r="141" spans="2:9" ht="15.75" customHeight="1" x14ac:dyDescent="0.25">
      <c r="B141" s="32"/>
      <c r="C141" s="32"/>
      <c r="D141" s="31" t="s">
        <v>117</v>
      </c>
      <c r="E141" s="31"/>
      <c r="F141" s="31"/>
      <c r="G141" s="20">
        <f t="shared" si="4"/>
        <v>148977029</v>
      </c>
      <c r="H141" s="21">
        <v>148977029</v>
      </c>
      <c r="I141" s="21">
        <v>0</v>
      </c>
    </row>
    <row r="142" spans="2:9" x14ac:dyDescent="0.25">
      <c r="B142" s="32"/>
      <c r="C142" s="32"/>
      <c r="D142" s="29" t="s">
        <v>118</v>
      </c>
      <c r="E142" s="29"/>
      <c r="F142" s="29"/>
      <c r="G142" s="23">
        <f t="shared" si="4"/>
        <v>960423818</v>
      </c>
      <c r="H142" s="24">
        <f>SUM(H135:H141)</f>
        <v>960423818</v>
      </c>
      <c r="I142" s="24">
        <v>0</v>
      </c>
    </row>
    <row r="143" spans="2:9" s="10" customFormat="1" ht="15.75" customHeight="1" x14ac:dyDescent="0.25">
      <c r="B143" s="32"/>
      <c r="C143" s="32"/>
      <c r="D143" s="29" t="s">
        <v>119</v>
      </c>
      <c r="E143" s="29"/>
      <c r="F143" s="29"/>
      <c r="G143" s="27"/>
      <c r="H143" s="21"/>
      <c r="I143" s="21"/>
    </row>
    <row r="144" spans="2:9" s="10" customFormat="1" ht="27.75" customHeight="1" x14ac:dyDescent="0.25">
      <c r="B144" s="32"/>
      <c r="C144" s="32"/>
      <c r="D144" s="29" t="s">
        <v>120</v>
      </c>
      <c r="E144" s="29"/>
      <c r="F144" s="29"/>
      <c r="G144" s="23">
        <f t="shared" si="4"/>
        <v>954137805</v>
      </c>
      <c r="H144" s="24">
        <f>H133-H142</f>
        <v>381358597</v>
      </c>
      <c r="I144" s="24">
        <f>I133-I142</f>
        <v>572779208</v>
      </c>
    </row>
    <row r="145" spans="2:9" x14ac:dyDescent="0.25">
      <c r="B145" s="32"/>
      <c r="C145" s="32"/>
      <c r="D145" s="31" t="s">
        <v>121</v>
      </c>
      <c r="E145" s="31"/>
      <c r="F145" s="31"/>
      <c r="G145" s="20">
        <f t="shared" si="4"/>
        <v>145578122</v>
      </c>
      <c r="H145" s="21">
        <v>145578122</v>
      </c>
      <c r="I145" s="21">
        <v>0</v>
      </c>
    </row>
    <row r="146" spans="2:9" s="10" customFormat="1" ht="15.75" customHeight="1" x14ac:dyDescent="0.25">
      <c r="B146" s="32"/>
      <c r="C146" s="32"/>
      <c r="D146" s="29" t="s">
        <v>122</v>
      </c>
      <c r="E146" s="29"/>
      <c r="F146" s="29"/>
      <c r="G146" s="23">
        <f t="shared" si="4"/>
        <v>808559683</v>
      </c>
      <c r="H146" s="24">
        <f>H144-H145</f>
        <v>235780475</v>
      </c>
      <c r="I146" s="24">
        <f>I144-I145</f>
        <v>572779208</v>
      </c>
    </row>
    <row r="147" spans="2:9" ht="15.75" customHeight="1" x14ac:dyDescent="0.25">
      <c r="B147" s="32"/>
      <c r="C147" s="32"/>
      <c r="D147" s="31" t="s">
        <v>123</v>
      </c>
      <c r="E147" s="31"/>
      <c r="F147" s="31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2"/>
      <c r="C148" s="32"/>
      <c r="D148" s="31" t="s">
        <v>124</v>
      </c>
      <c r="E148" s="31"/>
      <c r="F148" s="31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2"/>
      <c r="C149" s="32"/>
      <c r="D149" s="29" t="s">
        <v>125</v>
      </c>
      <c r="E149" s="29"/>
      <c r="F149" s="29"/>
      <c r="G149" s="23">
        <f t="shared" si="4"/>
        <v>808559683</v>
      </c>
      <c r="H149" s="24">
        <f>H146+H147+H148</f>
        <v>235780475</v>
      </c>
      <c r="I149" s="24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73E6ABC-487C-4E8E-B312-E33771DBC7A8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2-чорак 2024</vt:lpstr>
      <vt:lpstr>3-чорак 2024</vt:lpstr>
      <vt:lpstr>4-чорак 2024</vt:lpstr>
      <vt:lpstr>1-чорак 2025</vt:lpstr>
      <vt:lpstr>2-чорак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2025-07-10T15:11:51Z</dcterms:modified>
</cp:coreProperties>
</file>